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Goal Calculator" sheetId="1" r:id="rId4"/>
    <sheet state="visible" name="Sample EOS SCORECARD" sheetId="2" r:id="rId5"/>
    <sheet state="visible" name="Budget Allocations" sheetId="3" r:id="rId6"/>
  </sheets>
  <definedNames/>
  <calcPr/>
  <extLst>
    <ext uri="GoogleSheetsCustomDataVersion2">
      <go:sheetsCustomData xmlns:go="http://customooxmlschemas.google.com/" r:id="rId7" roundtripDataChecksum="62vNKPD6mcmQROV1/jyVJ2Egfl4TGDDZcvmCRDFZ95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8">
      <text>
        <t xml:space="preserve">======
ID#AAABBfmgC4E
This varies by market but some solid benchmarks are    (2023-11-29 16:17:30)
Auto - $250-750
Injury - $200-500
Medical - $500-1200</t>
      </text>
    </comment>
  </commentList>
  <extLst>
    <ext uri="GoogleSheetsCustomDataVersion2">
      <go:sheetsCustomData xmlns:go="http://customooxmlschemas.google.com/" r:id="rId1" roundtripDataSignature="AMtx7mhRNSMEvDXxoUKnWwJUW98AOufub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">
      <text>
        <t xml:space="preserve">======
ID#AAABBfmgC4I
    (2023-11-29 16:17:30)
8% is a rule of thumb for a typical marketing budget, 15% would be aggressive, 3%
conservative</t>
      </text>
    </comment>
  </commentList>
  <extLst>
    <ext uri="GoogleSheetsCustomDataVersion2">
      <go:sheetsCustomData xmlns:go="http://customooxmlschemas.google.com/" r:id="rId1" roundtripDataSignature="AMtx7mgYnytrlFrG4WqmeuF2qCQqsbEl/w=="/>
    </ext>
  </extLst>
</comments>
</file>

<file path=xl/sharedStrings.xml><?xml version="1.0" encoding="utf-8"?>
<sst xmlns="http://schemas.openxmlformats.org/spreadsheetml/2006/main" count="109" uniqueCount="69">
  <si>
    <t>Lead Generation Target Planner</t>
  </si>
  <si>
    <t>Step 1: Total Clients &amp; Cases Target</t>
  </si>
  <si>
    <t>Annual Revenue Goal / Target</t>
  </si>
  <si>
    <t xml:space="preserve"> &lt; &lt; Fill in this </t>
  </si>
  <si>
    <t>Monthly Revenue Target (Annual Goal devided by 12)</t>
  </si>
  <si>
    <t>What is your Why?</t>
  </si>
  <si>
    <t>What is your average Case Value?</t>
  </si>
  <si>
    <t>How many signed clients would be required to hit your monthly goal? (Monthly Revenue Target devided by Case Value)</t>
  </si>
  <si>
    <t>Step 2: # of leads required to hit target</t>
  </si>
  <si>
    <t>Current Monthly Referral Leads</t>
  </si>
  <si>
    <t>Current Conversion Rate</t>
  </si>
  <si>
    <t>Monthly new clients from referrals</t>
  </si>
  <si>
    <t>Additional new clients required to hit goal (Target minus referral clients)</t>
  </si>
  <si>
    <t>Number of leads required to hit target (Target x 4)</t>
  </si>
  <si>
    <t>Average cost per generated lead</t>
  </si>
  <si>
    <t>Monthly budget required to hit target</t>
  </si>
  <si>
    <t>WHO</t>
  </si>
  <si>
    <t>MEASURABLES</t>
  </si>
  <si>
    <t>GOAL</t>
  </si>
  <si>
    <t>4 wk Avg</t>
  </si>
  <si>
    <t>Mark</t>
  </si>
  <si>
    <t>Cases currently in the firm</t>
  </si>
  <si>
    <t>New Cases signed this week</t>
  </si>
  <si>
    <t>Cases Settled this week</t>
  </si>
  <si>
    <t xml:space="preserve"> Average value of settled cases</t>
  </si>
  <si>
    <t>Caitlin</t>
  </si>
  <si>
    <t>Website Visits</t>
  </si>
  <si>
    <t>Cortez</t>
  </si>
  <si>
    <t>Prospect Calls</t>
  </si>
  <si>
    <t>Eloise</t>
  </si>
  <si>
    <t>Chats</t>
  </si>
  <si>
    <t>Form Leads</t>
  </si>
  <si>
    <t>Robert</t>
  </si>
  <si>
    <t>Professional Referrals</t>
  </si>
  <si>
    <t>Past Customer Referrals</t>
  </si>
  <si>
    <t>New Google Reviews</t>
  </si>
  <si>
    <t>Google Star Rating</t>
  </si>
  <si>
    <t>Marketing Budget Planner</t>
  </si>
  <si>
    <t>Annual Projected Revenue</t>
  </si>
  <si>
    <t>Year</t>
  </si>
  <si>
    <t>Marketing Budget %</t>
  </si>
  <si>
    <t>Total Marketing Budget</t>
  </si>
  <si>
    <t>Average Monthly Budget</t>
  </si>
  <si>
    <t>Total Marketing Budget For The Year</t>
  </si>
  <si>
    <t>Allocated to online marketing</t>
  </si>
  <si>
    <t>Online Marketing</t>
  </si>
  <si>
    <t>Allocated to offline marketing</t>
  </si>
  <si>
    <t>Offline Marketing</t>
  </si>
  <si>
    <t xml:space="preserve">Allocated to repeat business </t>
  </si>
  <si>
    <t>Repeat Business</t>
  </si>
  <si>
    <t>%</t>
  </si>
  <si>
    <t>$ Amount of Budget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</si>
  <si>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</si>
  <si>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</si>
  <si>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</si>
  <si>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</si>
  <si>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</si>
  <si>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</si>
  <si>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</si>
  <si>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</si>
  <si>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</si>
  <si>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</si>
  <si>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</si>
  <si>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</si>
  <si>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Online Marketing Allocation</t>
  </si>
  <si>
    <t>SEO</t>
  </si>
  <si>
    <t>PPC / LSA</t>
  </si>
  <si>
    <t>PPC</t>
  </si>
  <si>
    <t>Display / Retargeting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</si>
</sst>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"/>
    <numFmt numFmtId="166" formatCode="mmm d"/>
  </numFmts>
  <fonts count="17">
    <font>
      <sz val="10.0"/>
      <color rgb="FF000000"/>
      <name val="Arial"/>
      <scheme val="minor"/>
    </font>
    <font>
      <sz val="14.0"/>
      <color theme="1"/>
      <name val="Arial"/>
    </font>
    <font>
      <b/>
      <sz val="14.0"/>
      <color theme="1"/>
      <name val="Arial"/>
    </font>
    <font>
      <sz val="18.0"/>
      <color rgb="FF7F6000"/>
      <name val="Impact"/>
    </font>
    <font>
      <b/>
      <sz val="14.0"/>
      <color rgb="FFFFFFFF"/>
      <name val="Arial"/>
    </font>
    <font/>
    <font>
      <color theme="1"/>
      <name val="Arial"/>
    </font>
    <font>
      <b/>
      <sz val="8.0"/>
      <color theme="1"/>
      <name val="Arial"/>
    </font>
    <font>
      <b/>
      <i/>
      <sz val="8.0"/>
      <color theme="1"/>
      <name val="Arial"/>
    </font>
    <font>
      <b/>
      <i/>
      <color theme="1"/>
      <name val="Arial"/>
    </font>
    <font>
      <b/>
      <color theme="1"/>
      <name val="Arial"/>
    </font>
    <font>
      <color rgb="FF38761D"/>
      <name val="Arial"/>
    </font>
    <font>
      <color rgb="FFFF0000"/>
      <name val="Arial"/>
    </font>
    <font>
      <b/>
      <i/>
      <sz val="9.0"/>
      <color theme="1"/>
      <name val="Arial"/>
    </font>
    <font>
      <sz val="9.0"/>
      <color rgb="FFFF0000"/>
      <name val="Arial"/>
    </font>
    <font>
      <sz val="9.0"/>
      <color theme="1"/>
      <name val="Arial"/>
    </font>
    <font>
      <b/>
      <sz val="24.0"/>
      <color rgb="FF666666"/>
      <name val="Impact"/>
    </font>
  </fonts>
  <fills count="1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9000"/>
        <bgColor rgb="FFBF9000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7F6000"/>
        <bgColor rgb="FF7F600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B5D46F"/>
        <bgColor rgb="FFB5D46F"/>
      </patternFill>
    </fill>
  </fills>
  <borders count="19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7F6000"/>
      </left>
      <right style="thick">
        <color rgb="FF7F6000"/>
      </right>
      <top style="thick">
        <color rgb="FF7F6000"/>
      </top>
      <bottom style="thick">
        <color rgb="FF7F6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7F6000"/>
      </left>
      <right style="thin">
        <color rgb="FF7F6000"/>
      </right>
      <top style="thin">
        <color rgb="FF7F6000"/>
      </top>
      <bottom style="thin">
        <color rgb="FF7F6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999999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Font="1"/>
    <xf borderId="0" fillId="0" fontId="2" numFmtId="0" xfId="0" applyFont="1"/>
    <xf borderId="0" fillId="2" fontId="3" numFmtId="0" xfId="0" applyFont="1"/>
    <xf borderId="0" fillId="0" fontId="3" numFmtId="0" xfId="0" applyFont="1"/>
    <xf borderId="0" fillId="2" fontId="4" numFmtId="0" xfId="0" applyFont="1"/>
    <xf borderId="1" fillId="3" fontId="4" numFmtId="0" xfId="0" applyBorder="1" applyFill="1" applyFont="1"/>
    <xf borderId="2" fillId="0" fontId="5" numFmtId="0" xfId="0" applyBorder="1" applyFont="1"/>
    <xf borderId="3" fillId="0" fontId="1" numFmtId="0" xfId="0" applyBorder="1" applyFont="1"/>
    <xf borderId="4" fillId="0" fontId="1" numFmtId="0" xfId="0" applyBorder="1" applyFont="1"/>
    <xf borderId="0" fillId="2" fontId="2" numFmtId="0" xfId="0" applyFont="1"/>
    <xf borderId="5" fillId="4" fontId="1" numFmtId="0" xfId="0" applyBorder="1" applyFill="1" applyFont="1"/>
    <xf borderId="6" fillId="5" fontId="1" numFmtId="164" xfId="0" applyBorder="1" applyFill="1" applyFont="1" applyNumberFormat="1"/>
    <xf borderId="0" fillId="2" fontId="2" numFmtId="0" xfId="0" applyAlignment="1" applyFont="1">
      <alignment horizontal="right"/>
    </xf>
    <xf borderId="7" fillId="4" fontId="1" numFmtId="0" xfId="0" applyAlignment="1" applyBorder="1" applyFont="1">
      <alignment horizontal="left"/>
    </xf>
    <xf borderId="8" fillId="6" fontId="1" numFmtId="164" xfId="0" applyBorder="1" applyFill="1" applyFont="1" applyNumberFormat="1"/>
    <xf borderId="7" fillId="4" fontId="1" numFmtId="0" xfId="0" applyBorder="1" applyFont="1"/>
    <xf borderId="9" fillId="4" fontId="1" numFmtId="0" xfId="0" applyBorder="1" applyFont="1"/>
    <xf borderId="10" fillId="4" fontId="1" numFmtId="0" xfId="0" applyBorder="1" applyFont="1"/>
    <xf borderId="6" fillId="5" fontId="1" numFmtId="165" xfId="0" applyBorder="1" applyFont="1" applyNumberFormat="1"/>
    <xf borderId="0" fillId="2" fontId="2" numFmtId="0" xfId="0" applyAlignment="1" applyFont="1">
      <alignment shrinkToFit="0" wrapText="1"/>
    </xf>
    <xf borderId="7" fillId="4" fontId="1" numFmtId="0" xfId="0" applyAlignment="1" applyBorder="1" applyFont="1">
      <alignment shrinkToFit="0" wrapText="1"/>
    </xf>
    <xf borderId="8" fillId="6" fontId="2" numFmtId="1" xfId="0" applyBorder="1" applyFont="1" applyNumberFormat="1"/>
    <xf borderId="3" fillId="3" fontId="4" numFmtId="0" xfId="0" applyBorder="1" applyFont="1"/>
    <xf borderId="4" fillId="0" fontId="5" numFmtId="0" xfId="0" applyBorder="1" applyFont="1"/>
    <xf borderId="8" fillId="6" fontId="1" numFmtId="3" xfId="0" applyBorder="1" applyFont="1" applyNumberFormat="1"/>
    <xf borderId="8" fillId="6" fontId="1" numFmtId="9" xfId="0" applyBorder="1" applyFont="1" applyNumberFormat="1"/>
    <xf borderId="5" fillId="4" fontId="1" numFmtId="0" xfId="0" applyAlignment="1" applyBorder="1" applyFont="1">
      <alignment shrinkToFit="0" wrapText="1"/>
    </xf>
    <xf borderId="6" fillId="5" fontId="1" numFmtId="3" xfId="0" applyBorder="1" applyFont="1" applyNumberFormat="1"/>
    <xf borderId="0" fillId="7" fontId="1" numFmtId="0" xfId="0" applyFill="1" applyFont="1"/>
    <xf borderId="8" fillId="4" fontId="1" numFmtId="0" xfId="0" applyBorder="1" applyFont="1"/>
    <xf borderId="7" fillId="6" fontId="2" numFmtId="1" xfId="0" applyBorder="1" applyFont="1" applyNumberFormat="1"/>
    <xf borderId="11" fillId="4" fontId="1" numFmtId="0" xfId="0" applyBorder="1" applyFont="1"/>
    <xf borderId="11" fillId="4" fontId="1" numFmtId="165" xfId="0" applyBorder="1" applyFont="1" applyNumberFormat="1"/>
    <xf borderId="0" fillId="5" fontId="6" numFmtId="0" xfId="0" applyAlignment="1" applyFont="1">
      <alignment horizontal="center"/>
    </xf>
    <xf borderId="10" fillId="5" fontId="6" numFmtId="0" xfId="0" applyAlignment="1" applyBorder="1" applyFont="1">
      <alignment horizontal="center"/>
    </xf>
    <xf borderId="10" fillId="8" fontId="6" numFmtId="0" xfId="0" applyAlignment="1" applyBorder="1" applyFill="1" applyFont="1">
      <alignment horizontal="center"/>
    </xf>
    <xf borderId="12" fillId="9" fontId="6" numFmtId="0" xfId="0" applyBorder="1" applyFill="1" applyFont="1"/>
    <xf borderId="12" fillId="9" fontId="6" numFmtId="0" xfId="0" applyAlignment="1" applyBorder="1" applyFont="1">
      <alignment horizontal="center"/>
    </xf>
    <xf borderId="2" fillId="9" fontId="6" numFmtId="0" xfId="0" applyBorder="1" applyFont="1"/>
    <xf borderId="9" fillId="8" fontId="6" numFmtId="0" xfId="0" applyAlignment="1" applyBorder="1" applyFont="1">
      <alignment horizontal="center"/>
    </xf>
    <xf borderId="13" fillId="0" fontId="7" numFmtId="0" xfId="0" applyAlignment="1" applyBorder="1" applyFont="1">
      <alignment horizontal="center"/>
    </xf>
    <xf borderId="7" fillId="0" fontId="7" numFmtId="0" xfId="0" applyAlignment="1" applyBorder="1" applyFont="1">
      <alignment horizontal="center"/>
    </xf>
    <xf borderId="7" fillId="0" fontId="8" numFmtId="0" xfId="0" applyAlignment="1" applyBorder="1" applyFont="1">
      <alignment horizontal="center"/>
    </xf>
    <xf borderId="7" fillId="0" fontId="7" numFmtId="166" xfId="0" applyAlignment="1" applyBorder="1" applyFont="1" applyNumberFormat="1">
      <alignment horizontal="center"/>
    </xf>
    <xf borderId="4" fillId="9" fontId="7" numFmtId="0" xfId="0" applyBorder="1" applyFont="1"/>
    <xf borderId="0" fillId="0" fontId="7" numFmtId="0" xfId="0" applyFont="1"/>
    <xf borderId="2" fillId="8" fontId="6" numFmtId="0" xfId="0" applyAlignment="1" applyBorder="1" applyFont="1">
      <alignment horizontal="center"/>
    </xf>
    <xf borderId="10" fillId="8" fontId="6" numFmtId="0" xfId="0" applyBorder="1" applyFont="1"/>
    <xf borderId="10" fillId="8" fontId="9" numFmtId="0" xfId="0" applyAlignment="1" applyBorder="1" applyFont="1">
      <alignment horizontal="center"/>
    </xf>
    <xf borderId="14" fillId="9" fontId="6" numFmtId="0" xfId="0" applyBorder="1" applyFont="1"/>
    <xf borderId="13" fillId="0" fontId="6" numFmtId="0" xfId="0" applyAlignment="1" applyBorder="1" applyFont="1">
      <alignment horizontal="center"/>
    </xf>
    <xf borderId="7" fillId="0" fontId="6" numFmtId="0" xfId="0" applyBorder="1" applyFont="1"/>
    <xf borderId="7" fillId="0" fontId="10" numFmtId="3" xfId="0" applyAlignment="1" applyBorder="1" applyFont="1" applyNumberFormat="1">
      <alignment horizontal="center"/>
    </xf>
    <xf borderId="7" fillId="0" fontId="9" numFmtId="0" xfId="0" applyAlignment="1" applyBorder="1" applyFont="1">
      <alignment horizontal="center"/>
    </xf>
    <xf borderId="7" fillId="0" fontId="11" numFmtId="0" xfId="0" applyAlignment="1" applyBorder="1" applyFont="1">
      <alignment horizontal="center"/>
    </xf>
    <xf borderId="7" fillId="0" fontId="6" numFmtId="0" xfId="0" applyAlignment="1" applyBorder="1" applyFont="1">
      <alignment horizontal="center"/>
    </xf>
    <xf borderId="4" fillId="9" fontId="6" numFmtId="0" xfId="0" applyBorder="1" applyFont="1"/>
    <xf borderId="15" fillId="0" fontId="6" numFmtId="0" xfId="0" applyAlignment="1" applyBorder="1" applyFont="1">
      <alignment horizontal="center"/>
    </xf>
    <xf borderId="8" fillId="0" fontId="6" numFmtId="0" xfId="0" applyBorder="1" applyFont="1"/>
    <xf borderId="8" fillId="0" fontId="10" numFmtId="3" xfId="0" applyAlignment="1" applyBorder="1" applyFont="1" applyNumberFormat="1">
      <alignment horizontal="center"/>
    </xf>
    <xf borderId="8" fillId="0" fontId="9" numFmtId="0" xfId="0" applyAlignment="1" applyBorder="1" applyFont="1">
      <alignment horizontal="center"/>
    </xf>
    <xf borderId="8" fillId="0" fontId="11" numFmtId="0" xfId="0" applyAlignment="1" applyBorder="1" applyFont="1">
      <alignment horizontal="center"/>
    </xf>
    <xf borderId="8" fillId="0" fontId="6" numFmtId="0" xfId="0" applyAlignment="1" applyBorder="1" applyFont="1">
      <alignment horizontal="center"/>
    </xf>
    <xf borderId="8" fillId="5" fontId="12" numFmtId="0" xfId="0" applyAlignment="1" applyBorder="1" applyFont="1">
      <alignment horizontal="center"/>
    </xf>
    <xf borderId="8" fillId="0" fontId="10" numFmtId="165" xfId="0" applyAlignment="1" applyBorder="1" applyFont="1" applyNumberFormat="1">
      <alignment horizontal="center"/>
    </xf>
    <xf borderId="8" fillId="0" fontId="13" numFmtId="165" xfId="0" applyAlignment="1" applyBorder="1" applyFont="1" applyNumberFormat="1">
      <alignment horizontal="center"/>
    </xf>
    <xf borderId="8" fillId="0" fontId="14" numFmtId="165" xfId="0" applyAlignment="1" applyBorder="1" applyFont="1" applyNumberFormat="1">
      <alignment horizontal="center"/>
    </xf>
    <xf borderId="8" fillId="0" fontId="15" numFmtId="165" xfId="0" applyAlignment="1" applyBorder="1" applyFont="1" applyNumberFormat="1">
      <alignment horizontal="center"/>
    </xf>
    <xf borderId="7" fillId="0" fontId="10" numFmtId="0" xfId="0" applyAlignment="1" applyBorder="1" applyFont="1">
      <alignment horizontal="center"/>
    </xf>
    <xf borderId="7" fillId="0" fontId="9" numFmtId="1" xfId="0" applyAlignment="1" applyBorder="1" applyFont="1" applyNumberFormat="1">
      <alignment horizontal="center"/>
    </xf>
    <xf borderId="7" fillId="0" fontId="11" numFmtId="1" xfId="0" applyAlignment="1" applyBorder="1" applyFont="1" applyNumberFormat="1">
      <alignment horizontal="center"/>
    </xf>
    <xf borderId="7" fillId="0" fontId="6" numFmtId="1" xfId="0" applyAlignment="1" applyBorder="1" applyFont="1" applyNumberFormat="1">
      <alignment horizontal="center"/>
    </xf>
    <xf borderId="7" fillId="0" fontId="12" numFmtId="0" xfId="0" applyAlignment="1" applyBorder="1" applyFont="1">
      <alignment horizontal="center"/>
    </xf>
    <xf borderId="8" fillId="8" fontId="6" numFmtId="0" xfId="0" applyAlignment="1" applyBorder="1" applyFont="1">
      <alignment horizontal="center"/>
    </xf>
    <xf borderId="2" fillId="0" fontId="6" numFmtId="0" xfId="0" applyAlignment="1" applyBorder="1" applyFont="1">
      <alignment horizontal="center"/>
    </xf>
    <xf borderId="10" fillId="0" fontId="6" numFmtId="0" xfId="0" applyBorder="1" applyFont="1"/>
    <xf borderId="10" fillId="0" fontId="10" numFmtId="0" xfId="0" applyAlignment="1" applyBorder="1" applyFont="1">
      <alignment horizontal="center"/>
    </xf>
    <xf borderId="10" fillId="0" fontId="9" numFmtId="1" xfId="0" applyAlignment="1" applyBorder="1" applyFont="1" applyNumberFormat="1">
      <alignment horizontal="center"/>
    </xf>
    <xf borderId="10" fillId="0" fontId="11" numFmtId="0" xfId="0" applyAlignment="1" applyBorder="1" applyFont="1">
      <alignment horizontal="center"/>
    </xf>
    <xf borderId="10" fillId="0" fontId="6" numFmtId="0" xfId="0" applyAlignment="1" applyBorder="1" applyFont="1">
      <alignment horizontal="center"/>
    </xf>
    <xf borderId="16" fillId="8" fontId="6" numFmtId="0" xfId="0" applyAlignment="1" applyBorder="1" applyFont="1">
      <alignment horizontal="center"/>
    </xf>
    <xf borderId="17" fillId="8" fontId="6" numFmtId="0" xfId="0" applyAlignment="1" applyBorder="1" applyFont="1">
      <alignment horizontal="center"/>
    </xf>
    <xf borderId="13" fillId="9" fontId="6" numFmtId="0" xfId="0" applyAlignment="1" applyBorder="1" applyFont="1">
      <alignment horizontal="center"/>
    </xf>
    <xf borderId="0" fillId="5" fontId="6" numFmtId="0" xfId="0" applyFont="1"/>
    <xf borderId="0" fillId="0" fontId="6" numFmtId="0" xfId="0" applyAlignment="1" applyFont="1">
      <alignment horizontal="center"/>
    </xf>
    <xf borderId="0" fillId="0" fontId="16" numFmtId="0" xfId="0" applyFont="1"/>
    <xf borderId="7" fillId="10" fontId="10" numFmtId="0" xfId="0" applyBorder="1" applyFill="1" applyFont="1"/>
    <xf borderId="7" fillId="5" fontId="6" numFmtId="164" xfId="0" applyBorder="1" applyFont="1" applyNumberFormat="1"/>
    <xf borderId="12" fillId="5" fontId="6" numFmtId="0" xfId="0" applyBorder="1" applyFont="1"/>
    <xf borderId="7" fillId="5" fontId="6" numFmtId="0" xfId="0" applyBorder="1" applyFont="1"/>
    <xf borderId="12" fillId="10" fontId="6" numFmtId="0" xfId="0" applyBorder="1" applyFont="1"/>
    <xf borderId="2" fillId="10" fontId="6" numFmtId="0" xfId="0" applyBorder="1" applyFont="1"/>
    <xf borderId="7" fillId="5" fontId="6" numFmtId="10" xfId="0" applyBorder="1" applyFont="1" applyNumberFormat="1"/>
    <xf borderId="0" fillId="10" fontId="6" numFmtId="0" xfId="0" applyFont="1"/>
    <xf borderId="4" fillId="10" fontId="6" numFmtId="0" xfId="0" applyBorder="1" applyFont="1"/>
    <xf borderId="7" fillId="11" fontId="6" numFmtId="164" xfId="0" applyBorder="1" applyFill="1" applyFont="1" applyNumberFormat="1"/>
    <xf borderId="0" fillId="10" fontId="10" numFmtId="0" xfId="0" applyFont="1"/>
    <xf borderId="7" fillId="10" fontId="6" numFmtId="0" xfId="0" applyAlignment="1" applyBorder="1" applyFont="1">
      <alignment horizontal="right"/>
    </xf>
    <xf borderId="7" fillId="10" fontId="6" numFmtId="164" xfId="0" applyBorder="1" applyFont="1" applyNumberFormat="1"/>
    <xf borderId="5" fillId="10" fontId="10" numFmtId="0" xfId="0" applyBorder="1" applyFont="1"/>
    <xf borderId="13" fillId="0" fontId="5" numFmtId="0" xfId="0" applyBorder="1" applyFont="1"/>
    <xf borderId="7" fillId="10" fontId="6" numFmtId="0" xfId="0" applyBorder="1" applyFont="1"/>
    <xf borderId="7" fillId="10" fontId="10" numFmtId="164" xfId="0" applyBorder="1" applyFont="1" applyNumberFormat="1"/>
    <xf borderId="18" fillId="5" fontId="6" numFmtId="0" xfId="0" applyBorder="1" applyFont="1"/>
    <xf borderId="18" fillId="10" fontId="6" numFmtId="0" xfId="0" applyBorder="1" applyFont="1"/>
    <xf borderId="15" fillId="10" fontId="6" numFmtId="0" xfId="0" applyBorder="1" applyFont="1"/>
    <xf borderId="0" fillId="11" fontId="10" numFmtId="0" xfId="0" applyAlignment="1" applyFont="1">
      <alignment horizontal="center"/>
    </xf>
    <xf borderId="7" fillId="11" fontId="10" numFmtId="0" xfId="0" applyAlignment="1" applyBorder="1" applyFont="1">
      <alignment horizontal="center"/>
    </xf>
    <xf borderId="7" fillId="2" fontId="6" numFmtId="10" xfId="0" applyBorder="1" applyFont="1" applyNumberFormat="1"/>
    <xf borderId="0" fillId="0" fontId="6" numFmtId="164" xfId="0" applyFont="1" applyNumberFormat="1"/>
    <xf borderId="7" fillId="0" fontId="6" numFmtId="164" xfId="0" applyBorder="1" applyFont="1" applyNumberFormat="1"/>
    <xf borderId="7" fillId="0" fontId="6" numFmtId="10" xfId="0" applyBorder="1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1381125</xdr:colOff>
      <xdr:row>0</xdr:row>
      <xdr:rowOff>123825</xdr:rowOff>
    </xdr:from>
    <xdr:ext cx="2124075" cy="9048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75.88"/>
    <col customWidth="1" min="3" max="3" width="22.5"/>
    <col customWidth="1" min="4" max="4" width="21.38"/>
    <col customWidth="1" min="5" max="24" width="50.88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15.7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5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15.75" customHeight="1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ht="15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ht="15.7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ht="26.25" customHeight="1">
      <c r="A7" s="4"/>
      <c r="B7" s="5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15.75" customHeight="1">
      <c r="A8" s="6"/>
      <c r="B8" s="7" t="s">
        <v>1</v>
      </c>
      <c r="C8" s="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ht="15.75" customHeight="1">
      <c r="A9" s="1"/>
      <c r="B9" s="9"/>
      <c r="C9" s="10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ht="15.75" customHeight="1">
      <c r="A10" s="11"/>
      <c r="B10" s="12" t="s">
        <v>2</v>
      </c>
      <c r="C10" s="13">
        <v>3500000.0</v>
      </c>
      <c r="D10" s="2" t="s">
        <v>3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ht="15.75" customHeight="1">
      <c r="A11" s="14"/>
      <c r="B11" s="15" t="s">
        <v>4</v>
      </c>
      <c r="C11" s="16">
        <f>C10/12</f>
        <v>291666.6667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ht="15.75" customHeight="1">
      <c r="A12" s="1"/>
      <c r="B12" s="17"/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ht="15.75" customHeight="1">
      <c r="A13" s="1"/>
      <c r="B13" s="17" t="s">
        <v>5</v>
      </c>
      <c r="C13" s="1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ht="15.75" customHeight="1">
      <c r="A14" s="1"/>
      <c r="B14" s="17"/>
      <c r="C14" s="19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ht="15.75" customHeight="1">
      <c r="A15" s="11"/>
      <c r="B15" s="12" t="s">
        <v>6</v>
      </c>
      <c r="C15" s="20">
        <v>15000.0</v>
      </c>
      <c r="D15" s="2" t="s">
        <v>3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ht="15.75" customHeight="1">
      <c r="A16" s="21"/>
      <c r="B16" s="22" t="s">
        <v>7</v>
      </c>
      <c r="C16" s="23">
        <f>C11/C15</f>
        <v>19.44444444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ht="15.75" customHeight="1">
      <c r="A17" s="1"/>
      <c r="B17" s="9"/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ht="15.75" customHeight="1">
      <c r="A18" s="6"/>
      <c r="B18" s="24" t="s">
        <v>8</v>
      </c>
      <c r="C18" s="2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ht="15.75" customHeight="1">
      <c r="A19" s="1"/>
      <c r="B19" s="9"/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ht="15.75" customHeight="1">
      <c r="A20" s="1"/>
      <c r="B20" s="12" t="s">
        <v>9</v>
      </c>
      <c r="C20" s="26">
        <v>40.0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ht="15.75" customHeight="1">
      <c r="A21" s="1"/>
      <c r="B21" s="12" t="s">
        <v>10</v>
      </c>
      <c r="C21" s="27">
        <v>0.25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ht="15.75" customHeight="1">
      <c r="A22" s="1"/>
      <c r="B22" s="12" t="s">
        <v>11</v>
      </c>
      <c r="C22" s="26">
        <f>C20*C21</f>
        <v>10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ht="15.75" customHeight="1">
      <c r="A23" s="1"/>
      <c r="B23" s="9"/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ht="15.75" customHeight="1">
      <c r="A24" s="21"/>
      <c r="B24" s="28" t="s">
        <v>12</v>
      </c>
      <c r="C24" s="29">
        <f>C16-C22</f>
        <v>9.444444444</v>
      </c>
      <c r="D24" s="2"/>
      <c r="E24" s="2"/>
      <c r="F24" s="2"/>
      <c r="G24" s="2"/>
      <c r="H24" s="2"/>
      <c r="I24" s="2"/>
      <c r="J24" s="3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ht="15.75" customHeight="1">
      <c r="A25" s="1"/>
      <c r="B25" s="17"/>
      <c r="C25" s="3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ht="15.75" customHeight="1">
      <c r="A26" s="1"/>
      <c r="B26" s="17" t="s">
        <v>13</v>
      </c>
      <c r="C26" s="32">
        <v>36.0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ht="15.75" customHeight="1">
      <c r="A28" s="1"/>
      <c r="B28" s="33" t="s">
        <v>14</v>
      </c>
      <c r="C28" s="20">
        <v>200.0</v>
      </c>
      <c r="D28" s="2" t="s">
        <v>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ht="15.75" customHeight="1">
      <c r="A29" s="1"/>
      <c r="B29" s="33" t="s">
        <v>15</v>
      </c>
      <c r="C29" s="34">
        <f>C26*C28</f>
        <v>7200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B8:C8"/>
    <mergeCell ref="B18:C18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88"/>
    <col customWidth="1" min="2" max="2" width="0.63"/>
    <col customWidth="1" min="4" max="4" width="27.75"/>
    <col customWidth="1" min="5" max="5" width="9.88"/>
    <col customWidth="1" min="6" max="19" width="6.75"/>
    <col customWidth="1" min="20" max="20" width="0.75"/>
  </cols>
  <sheetData>
    <row r="1" ht="38.25" customHeight="1">
      <c r="A1" s="35"/>
      <c r="B1" s="36"/>
    </row>
    <row r="2" ht="5.25" customHeight="1">
      <c r="A2" s="35"/>
      <c r="B2" s="37"/>
      <c r="C2" s="38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ht="25.5" customHeight="1">
      <c r="A3" s="35"/>
      <c r="B3" s="41"/>
      <c r="C3" s="42" t="s">
        <v>16</v>
      </c>
      <c r="D3" s="43" t="s">
        <v>17</v>
      </c>
      <c r="E3" s="43" t="s">
        <v>18</v>
      </c>
      <c r="F3" s="44" t="s">
        <v>19</v>
      </c>
      <c r="G3" s="45">
        <v>45639.0</v>
      </c>
      <c r="H3" s="45">
        <v>45632.0</v>
      </c>
      <c r="I3" s="45">
        <v>45625.0</v>
      </c>
      <c r="J3" s="45">
        <v>45618.0</v>
      </c>
      <c r="K3" s="45">
        <v>45611.0</v>
      </c>
      <c r="L3" s="45">
        <v>45604.0</v>
      </c>
      <c r="M3" s="45">
        <v>45597.0</v>
      </c>
      <c r="N3" s="45">
        <v>45590.0</v>
      </c>
      <c r="O3" s="45">
        <v>45583.0</v>
      </c>
      <c r="P3" s="45">
        <v>45576.0</v>
      </c>
      <c r="Q3" s="45">
        <v>45569.0</v>
      </c>
      <c r="R3" s="45">
        <v>45562.0</v>
      </c>
      <c r="S3" s="45">
        <v>45555.0</v>
      </c>
      <c r="T3" s="46"/>
      <c r="U3" s="47"/>
      <c r="V3" s="47"/>
      <c r="W3" s="47"/>
      <c r="X3" s="47"/>
      <c r="Y3" s="47"/>
      <c r="Z3" s="47"/>
      <c r="AA3" s="47"/>
      <c r="AB3" s="47"/>
      <c r="AC3" s="47"/>
    </row>
    <row r="4" ht="5.25" customHeight="1">
      <c r="A4" s="35"/>
      <c r="B4" s="41"/>
      <c r="C4" s="48"/>
      <c r="D4" s="49"/>
      <c r="E4" s="37"/>
      <c r="F4" s="50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51"/>
    </row>
    <row r="5" ht="15.75" customHeight="1">
      <c r="A5" s="35"/>
      <c r="B5" s="41"/>
      <c r="C5" s="52" t="s">
        <v>20</v>
      </c>
      <c r="D5" s="53" t="s">
        <v>21</v>
      </c>
      <c r="E5" s="54">
        <v>345.0</v>
      </c>
      <c r="F5" s="55">
        <f t="shared" ref="F5:F16" si="1">(G5+H5+I5+J5)/4</f>
        <v>342</v>
      </c>
      <c r="G5" s="56">
        <v>347.0</v>
      </c>
      <c r="H5" s="57">
        <v>343.0</v>
      </c>
      <c r="I5" s="57">
        <v>340.0</v>
      </c>
      <c r="J5" s="57">
        <v>338.0</v>
      </c>
      <c r="K5" s="57">
        <v>330.0</v>
      </c>
      <c r="L5" s="57">
        <v>330.0</v>
      </c>
      <c r="M5" s="57">
        <v>327.0</v>
      </c>
      <c r="N5" s="57">
        <v>325.0</v>
      </c>
      <c r="O5" s="57">
        <v>321.0</v>
      </c>
      <c r="P5" s="57">
        <v>318.0</v>
      </c>
      <c r="Q5" s="57">
        <v>317.0</v>
      </c>
      <c r="R5" s="57">
        <v>312.0</v>
      </c>
      <c r="S5" s="57">
        <v>313.0</v>
      </c>
      <c r="T5" s="58"/>
    </row>
    <row r="6" ht="15.75" customHeight="1">
      <c r="A6" s="35"/>
      <c r="B6" s="41"/>
      <c r="C6" s="59" t="s">
        <v>20</v>
      </c>
      <c r="D6" s="60" t="s">
        <v>22</v>
      </c>
      <c r="E6" s="61">
        <v>7.0</v>
      </c>
      <c r="F6" s="62">
        <f t="shared" si="1"/>
        <v>6.5</v>
      </c>
      <c r="G6" s="63">
        <v>7.0</v>
      </c>
      <c r="H6" s="64">
        <v>6.0</v>
      </c>
      <c r="I6" s="64">
        <v>8.0</v>
      </c>
      <c r="J6" s="64">
        <v>5.0</v>
      </c>
      <c r="K6" s="64">
        <v>5.0</v>
      </c>
      <c r="L6" s="64">
        <v>6.0</v>
      </c>
      <c r="M6" s="64">
        <v>4.0</v>
      </c>
      <c r="N6" s="64">
        <v>4.0</v>
      </c>
      <c r="O6" s="64">
        <v>7.0</v>
      </c>
      <c r="P6" s="64">
        <v>8.0</v>
      </c>
      <c r="Q6" s="64">
        <v>7.0</v>
      </c>
      <c r="R6" s="64">
        <v>5.0</v>
      </c>
      <c r="S6" s="64">
        <v>4.0</v>
      </c>
      <c r="T6" s="58"/>
    </row>
    <row r="7" ht="15.75" customHeight="1">
      <c r="A7" s="35"/>
      <c r="B7" s="41"/>
      <c r="C7" s="59" t="s">
        <v>20</v>
      </c>
      <c r="D7" s="60" t="s">
        <v>23</v>
      </c>
      <c r="E7" s="61">
        <v>5.0</v>
      </c>
      <c r="F7" s="62">
        <f t="shared" si="1"/>
        <v>6.25</v>
      </c>
      <c r="G7" s="65">
        <v>4.0</v>
      </c>
      <c r="H7" s="64">
        <v>6.0</v>
      </c>
      <c r="I7" s="64">
        <v>8.0</v>
      </c>
      <c r="J7" s="64">
        <v>7.0</v>
      </c>
      <c r="K7" s="64">
        <v>7.0</v>
      </c>
      <c r="L7" s="64">
        <v>3.0</v>
      </c>
      <c r="M7" s="64">
        <v>3.0</v>
      </c>
      <c r="N7" s="64">
        <v>6.0</v>
      </c>
      <c r="O7" s="64">
        <v>4.0</v>
      </c>
      <c r="P7" s="64">
        <v>4.0</v>
      </c>
      <c r="Q7" s="64">
        <v>3.0</v>
      </c>
      <c r="R7" s="64">
        <v>5.0</v>
      </c>
      <c r="S7" s="64">
        <v>4.0</v>
      </c>
      <c r="T7" s="58"/>
    </row>
    <row r="8" ht="15.75" customHeight="1">
      <c r="A8" s="35"/>
      <c r="B8" s="41"/>
      <c r="C8" s="59" t="s">
        <v>20</v>
      </c>
      <c r="D8" s="60" t="s">
        <v>24</v>
      </c>
      <c r="E8" s="66">
        <v>15000.0</v>
      </c>
      <c r="F8" s="67">
        <f t="shared" si="1"/>
        <v>16332.5</v>
      </c>
      <c r="G8" s="68">
        <v>14667.0</v>
      </c>
      <c r="H8" s="69">
        <v>13456.0</v>
      </c>
      <c r="I8" s="69">
        <v>22886.0</v>
      </c>
      <c r="J8" s="69">
        <v>14321.0</v>
      </c>
      <c r="K8" s="69">
        <v>11344.0</v>
      </c>
      <c r="L8" s="69">
        <v>14011.0</v>
      </c>
      <c r="M8" s="69">
        <v>13903.0</v>
      </c>
      <c r="N8" s="69">
        <v>12349.0</v>
      </c>
      <c r="O8" s="69">
        <v>16763.0</v>
      </c>
      <c r="P8" s="69">
        <v>12309.0</v>
      </c>
      <c r="Q8" s="69">
        <v>11980.0</v>
      </c>
      <c r="R8" s="69">
        <v>12546.0</v>
      </c>
      <c r="S8" s="69">
        <v>13409.0</v>
      </c>
      <c r="T8" s="58"/>
    </row>
    <row r="9" ht="15.75" customHeight="1">
      <c r="A9" s="35"/>
      <c r="B9" s="41"/>
      <c r="C9" s="59" t="s">
        <v>25</v>
      </c>
      <c r="D9" s="60" t="s">
        <v>26</v>
      </c>
      <c r="E9" s="61">
        <v>1000.0</v>
      </c>
      <c r="F9" s="62">
        <f t="shared" si="1"/>
        <v>1248</v>
      </c>
      <c r="G9" s="63">
        <v>1267.0</v>
      </c>
      <c r="H9" s="64">
        <v>1302.0</v>
      </c>
      <c r="I9" s="64">
        <v>1228.0</v>
      </c>
      <c r="J9" s="64">
        <v>1195.0</v>
      </c>
      <c r="K9" s="64">
        <v>1102.0</v>
      </c>
      <c r="L9" s="64">
        <v>1105.0</v>
      </c>
      <c r="M9" s="64">
        <v>1120.0</v>
      </c>
      <c r="N9" s="64">
        <v>1109.0</v>
      </c>
      <c r="O9" s="64">
        <v>1075.0</v>
      </c>
      <c r="P9" s="64">
        <v>1112.0</v>
      </c>
      <c r="Q9" s="64">
        <v>914.0</v>
      </c>
      <c r="R9" s="64">
        <v>898.0</v>
      </c>
      <c r="S9" s="64">
        <v>904.0</v>
      </c>
      <c r="T9" s="58"/>
    </row>
    <row r="10" ht="15.75" customHeight="1">
      <c r="A10" s="35"/>
      <c r="B10" s="41"/>
      <c r="C10" s="52" t="s">
        <v>27</v>
      </c>
      <c r="D10" s="53" t="s">
        <v>28</v>
      </c>
      <c r="E10" s="70">
        <v>70.0</v>
      </c>
      <c r="F10" s="71">
        <f t="shared" si="1"/>
        <v>77.25</v>
      </c>
      <c r="G10" s="56">
        <v>78.0</v>
      </c>
      <c r="H10" s="57">
        <v>73.0</v>
      </c>
      <c r="I10" s="57">
        <v>83.0</v>
      </c>
      <c r="J10" s="57">
        <v>75.0</v>
      </c>
      <c r="K10" s="57">
        <v>71.0</v>
      </c>
      <c r="L10" s="57">
        <v>69.0</v>
      </c>
      <c r="M10" s="57">
        <v>57.0</v>
      </c>
      <c r="N10" s="57">
        <v>75.0</v>
      </c>
      <c r="O10" s="57">
        <v>61.0</v>
      </c>
      <c r="P10" s="57">
        <v>64.0</v>
      </c>
      <c r="Q10" s="57">
        <v>54.0</v>
      </c>
      <c r="R10" s="57">
        <v>58.0</v>
      </c>
      <c r="S10" s="57">
        <v>61.0</v>
      </c>
      <c r="T10" s="58"/>
    </row>
    <row r="11" ht="15.75" customHeight="1">
      <c r="A11" s="35"/>
      <c r="B11" s="41"/>
      <c r="C11" s="52" t="s">
        <v>29</v>
      </c>
      <c r="D11" s="53" t="s">
        <v>30</v>
      </c>
      <c r="E11" s="70">
        <v>26.0</v>
      </c>
      <c r="F11" s="71">
        <f t="shared" si="1"/>
        <v>30.5</v>
      </c>
      <c r="G11" s="72">
        <v>34.0</v>
      </c>
      <c r="H11" s="73">
        <v>31.0</v>
      </c>
      <c r="I11" s="73">
        <v>33.0</v>
      </c>
      <c r="J11" s="73">
        <v>24.0</v>
      </c>
      <c r="K11" s="73">
        <v>25.0</v>
      </c>
      <c r="L11" s="73">
        <v>27.0</v>
      </c>
      <c r="M11" s="73">
        <v>25.0</v>
      </c>
      <c r="N11" s="73">
        <v>31.0</v>
      </c>
      <c r="O11" s="73">
        <v>27.0</v>
      </c>
      <c r="P11" s="73">
        <v>21.0</v>
      </c>
      <c r="Q11" s="73">
        <v>22.0</v>
      </c>
      <c r="R11" s="73">
        <f>R10*0.37</f>
        <v>21.46</v>
      </c>
      <c r="S11" s="73">
        <v>22.0</v>
      </c>
      <c r="T11" s="58"/>
    </row>
    <row r="12" ht="15.75" customHeight="1">
      <c r="A12" s="35"/>
      <c r="B12" s="41"/>
      <c r="C12" s="52" t="s">
        <v>29</v>
      </c>
      <c r="D12" s="53" t="s">
        <v>31</v>
      </c>
      <c r="E12" s="70">
        <v>20.0</v>
      </c>
      <c r="F12" s="71">
        <f t="shared" si="1"/>
        <v>23.25</v>
      </c>
      <c r="G12" s="72">
        <v>27.0</v>
      </c>
      <c r="H12" s="73">
        <v>23.0</v>
      </c>
      <c r="I12" s="73">
        <v>25.0</v>
      </c>
      <c r="J12" s="73">
        <v>18.0</v>
      </c>
      <c r="K12" s="73">
        <v>21.0</v>
      </c>
      <c r="L12" s="73">
        <v>21.0</v>
      </c>
      <c r="M12" s="73">
        <v>19.0</v>
      </c>
      <c r="N12" s="73">
        <v>22.0</v>
      </c>
      <c r="O12" s="73">
        <v>23.0</v>
      </c>
      <c r="P12" s="73">
        <v>19.0</v>
      </c>
      <c r="Q12" s="73">
        <f>Q10*0.28</f>
        <v>15.12</v>
      </c>
      <c r="R12" s="73">
        <v>19.0</v>
      </c>
      <c r="S12" s="73">
        <v>18.0</v>
      </c>
      <c r="T12" s="58"/>
    </row>
    <row r="13" ht="15.75" customHeight="1">
      <c r="A13" s="35"/>
      <c r="B13" s="41"/>
      <c r="C13" s="52" t="s">
        <v>32</v>
      </c>
      <c r="D13" s="53" t="s">
        <v>33</v>
      </c>
      <c r="E13" s="70">
        <v>15.0</v>
      </c>
      <c r="F13" s="71">
        <f t="shared" si="1"/>
        <v>14.25</v>
      </c>
      <c r="G13" s="56">
        <v>19.0</v>
      </c>
      <c r="H13" s="57">
        <v>12.0</v>
      </c>
      <c r="I13" s="57">
        <v>12.0</v>
      </c>
      <c r="J13" s="57">
        <v>14.0</v>
      </c>
      <c r="K13" s="57">
        <v>18.0</v>
      </c>
      <c r="L13" s="57">
        <v>9.0</v>
      </c>
      <c r="M13" s="57">
        <v>14.0</v>
      </c>
      <c r="N13" s="57">
        <v>15.0</v>
      </c>
      <c r="O13" s="57">
        <v>17.0</v>
      </c>
      <c r="P13" s="57">
        <v>17.0</v>
      </c>
      <c r="Q13" s="57">
        <v>14.0</v>
      </c>
      <c r="R13" s="57">
        <v>11.0</v>
      </c>
      <c r="S13" s="57">
        <v>12.0</v>
      </c>
      <c r="T13" s="58"/>
    </row>
    <row r="14" ht="15.75" customHeight="1">
      <c r="A14" s="35"/>
      <c r="B14" s="41"/>
      <c r="C14" s="52" t="s">
        <v>25</v>
      </c>
      <c r="D14" s="53" t="s">
        <v>34</v>
      </c>
      <c r="E14" s="70">
        <v>15.0</v>
      </c>
      <c r="F14" s="71">
        <f t="shared" si="1"/>
        <v>13.75</v>
      </c>
      <c r="G14" s="74">
        <v>12.0</v>
      </c>
      <c r="H14" s="57">
        <v>15.0</v>
      </c>
      <c r="I14" s="57">
        <v>16.0</v>
      </c>
      <c r="J14" s="57">
        <v>12.0</v>
      </c>
      <c r="K14" s="57">
        <v>13.0</v>
      </c>
      <c r="L14" s="57">
        <v>14.0</v>
      </c>
      <c r="M14" s="57">
        <v>16.0</v>
      </c>
      <c r="N14" s="57">
        <v>8.0</v>
      </c>
      <c r="O14" s="57">
        <v>9.0</v>
      </c>
      <c r="P14" s="57">
        <v>12.0</v>
      </c>
      <c r="Q14" s="57">
        <v>11.0</v>
      </c>
      <c r="R14" s="57">
        <v>10.0</v>
      </c>
      <c r="S14" s="57">
        <v>9.0</v>
      </c>
      <c r="T14" s="58"/>
    </row>
    <row r="15" ht="15.75" customHeight="1">
      <c r="A15" s="35"/>
      <c r="B15" s="41"/>
      <c r="C15" s="52" t="s">
        <v>25</v>
      </c>
      <c r="D15" s="53" t="s">
        <v>35</v>
      </c>
      <c r="E15" s="70">
        <v>3.0</v>
      </c>
      <c r="F15" s="71">
        <f t="shared" si="1"/>
        <v>3.75</v>
      </c>
      <c r="G15" s="56">
        <v>4.0</v>
      </c>
      <c r="H15" s="57">
        <v>3.0</v>
      </c>
      <c r="I15" s="57">
        <v>2.0</v>
      </c>
      <c r="J15" s="57">
        <v>6.0</v>
      </c>
      <c r="K15" s="57">
        <v>4.0</v>
      </c>
      <c r="L15" s="57">
        <v>3.0</v>
      </c>
      <c r="M15" s="57">
        <v>3.0</v>
      </c>
      <c r="N15" s="57">
        <v>1.0</v>
      </c>
      <c r="O15" s="57">
        <v>1.0</v>
      </c>
      <c r="P15" s="57">
        <v>4.0</v>
      </c>
      <c r="Q15" s="57">
        <v>0.0</v>
      </c>
      <c r="R15" s="57">
        <v>1.0</v>
      </c>
      <c r="S15" s="57">
        <v>2.0</v>
      </c>
      <c r="T15" s="58"/>
    </row>
    <row r="16" ht="15.75" customHeight="1">
      <c r="A16" s="35"/>
      <c r="B16" s="75"/>
      <c r="C16" s="76" t="s">
        <v>25</v>
      </c>
      <c r="D16" s="77" t="s">
        <v>36</v>
      </c>
      <c r="E16" s="78">
        <v>4.8</v>
      </c>
      <c r="F16" s="79">
        <f t="shared" si="1"/>
        <v>4.9</v>
      </c>
      <c r="G16" s="80">
        <v>4.9</v>
      </c>
      <c r="H16" s="81">
        <v>4.9</v>
      </c>
      <c r="I16" s="81">
        <v>4.9</v>
      </c>
      <c r="J16" s="81">
        <v>4.9</v>
      </c>
      <c r="K16" s="81">
        <v>4.8</v>
      </c>
      <c r="L16" s="81">
        <v>4.8</v>
      </c>
      <c r="M16" s="81">
        <v>4.8</v>
      </c>
      <c r="N16" s="81">
        <v>4.8</v>
      </c>
      <c r="O16" s="81">
        <v>4.8</v>
      </c>
      <c r="P16" s="81">
        <v>4.8</v>
      </c>
      <c r="Q16" s="81">
        <v>4.8</v>
      </c>
      <c r="R16" s="81">
        <v>4.8</v>
      </c>
      <c r="S16" s="81">
        <v>4.8</v>
      </c>
      <c r="T16" s="58"/>
    </row>
    <row r="17" ht="3.75" customHeight="1">
      <c r="A17" s="35"/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4"/>
    </row>
    <row r="18" ht="15.75" customHeight="1">
      <c r="A18" s="85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</row>
    <row r="19" ht="15.75" customHeight="1">
      <c r="A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ht="15.75" customHeight="1">
      <c r="A20" s="85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</row>
    <row r="21" ht="15.75" customHeight="1">
      <c r="A21" s="85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ht="15.75" customHeight="1">
      <c r="A22" s="85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</row>
    <row r="23" ht="15.75" customHeight="1">
      <c r="A23" s="85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ht="15.75" customHeight="1">
      <c r="A24" s="85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</row>
    <row r="25" ht="15.75" customHeight="1">
      <c r="A25" s="85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</row>
    <row r="26" ht="15.75" customHeight="1">
      <c r="A26" s="85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ht="15.75" customHeight="1">
      <c r="A27" s="85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</row>
    <row r="28" ht="15.75" customHeight="1">
      <c r="A28" s="85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ht="15.75" customHeight="1">
      <c r="A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</row>
    <row r="30" ht="15.75" customHeight="1">
      <c r="A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</row>
    <row r="31" ht="15.75" customHeight="1">
      <c r="A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</row>
    <row r="32" ht="15.75" customHeight="1">
      <c r="A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</row>
    <row r="33" ht="15.75" customHeight="1">
      <c r="A33" s="85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</row>
    <row r="34" ht="15.75" customHeight="1">
      <c r="A34" s="85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</row>
    <row r="35" ht="15.75" customHeight="1">
      <c r="A35" s="85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ht="15.75" customHeight="1">
      <c r="A36" s="85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ht="15.75" customHeight="1">
      <c r="A37" s="85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</row>
    <row r="38" ht="15.75" customHeight="1">
      <c r="A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ht="15.75" customHeight="1">
      <c r="A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</row>
    <row r="40" ht="15.75" customHeight="1">
      <c r="A40" s="85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ht="15.75" customHeight="1">
      <c r="A41" s="85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</row>
    <row r="42" ht="15.75" customHeight="1">
      <c r="A42" s="85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</row>
    <row r="43" ht="15.75" customHeight="1">
      <c r="A43" s="85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</row>
    <row r="44" ht="15.75" customHeight="1">
      <c r="A44" s="85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</row>
    <row r="45" ht="15.75" customHeight="1">
      <c r="A45" s="85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</row>
    <row r="46" ht="15.75" customHeight="1">
      <c r="A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</row>
    <row r="47" ht="15.75" customHeight="1">
      <c r="A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</row>
    <row r="48" ht="15.75" customHeight="1">
      <c r="A48" s="8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</row>
    <row r="49" ht="15.75" customHeight="1">
      <c r="A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</row>
    <row r="50" ht="15.75" customHeight="1">
      <c r="A50" s="85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</row>
    <row r="51" ht="15.75" customHeight="1">
      <c r="A51" s="85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</row>
    <row r="52" ht="15.75" customHeight="1">
      <c r="A52" s="85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</row>
    <row r="53" ht="15.75" customHeight="1">
      <c r="A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</row>
    <row r="54" ht="15.75" customHeight="1">
      <c r="A54" s="85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</row>
    <row r="55" ht="15.75" customHeight="1">
      <c r="A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</row>
    <row r="56" ht="15.75" customHeight="1">
      <c r="A56" s="85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</row>
    <row r="57" ht="15.75" customHeight="1">
      <c r="A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</row>
    <row r="58" ht="15.75" customHeight="1">
      <c r="A58" s="85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</row>
    <row r="59" ht="15.75" customHeight="1">
      <c r="A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</row>
    <row r="60" ht="15.75" customHeight="1">
      <c r="A60" s="85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</row>
    <row r="61" ht="15.75" customHeight="1">
      <c r="A61" s="85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</row>
    <row r="62" ht="15.75" customHeight="1">
      <c r="A62" s="85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</row>
    <row r="63" ht="15.75" customHeight="1">
      <c r="A63" s="85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</row>
    <row r="64" ht="15.75" customHeight="1">
      <c r="A64" s="85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</row>
    <row r="65" ht="15.75" customHeight="1">
      <c r="A65" s="85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</row>
    <row r="66" ht="15.75" customHeight="1">
      <c r="A66" s="85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</row>
    <row r="67" ht="15.75" customHeight="1">
      <c r="A67" s="85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</row>
    <row r="68" ht="15.75" customHeight="1">
      <c r="A68" s="85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</row>
    <row r="69" ht="15.75" customHeight="1">
      <c r="A69" s="85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</row>
    <row r="70" ht="15.75" customHeight="1">
      <c r="A70" s="85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</row>
    <row r="71" ht="15.75" customHeight="1">
      <c r="A71" s="85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</row>
    <row r="72" ht="15.75" customHeight="1">
      <c r="A72" s="85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</row>
    <row r="73" ht="15.75" customHeight="1">
      <c r="A73" s="85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</row>
    <row r="74" ht="15.75" customHeight="1">
      <c r="A74" s="85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</row>
    <row r="75" ht="15.75" customHeight="1">
      <c r="A75" s="85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</row>
    <row r="76" ht="15.75" customHeight="1">
      <c r="A76" s="85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ht="15.75" customHeight="1">
      <c r="A77" s="85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</row>
    <row r="78" ht="15.75" customHeight="1">
      <c r="A78" s="85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</row>
    <row r="79" ht="15.75" customHeight="1">
      <c r="A79" s="85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</row>
    <row r="80" ht="15.75" customHeight="1">
      <c r="A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</row>
    <row r="81" ht="15.75" customHeight="1">
      <c r="A81" s="85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</row>
    <row r="82" ht="15.75" customHeight="1">
      <c r="A82" s="85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ht="15.75" customHeight="1">
      <c r="A83" s="85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ht="15.75" customHeight="1">
      <c r="A84" s="85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ht="15.75" customHeight="1">
      <c r="A85" s="85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</row>
    <row r="86" ht="15.75" customHeight="1">
      <c r="A86" s="85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</row>
    <row r="87" ht="15.75" customHeight="1">
      <c r="A87" s="85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</row>
    <row r="88" ht="15.75" customHeight="1">
      <c r="A88" s="85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</row>
    <row r="89" ht="15.75" customHeight="1">
      <c r="A89" s="85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</row>
    <row r="90" ht="15.75" customHeight="1">
      <c r="A90" s="85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</row>
    <row r="91" ht="15.75" customHeight="1">
      <c r="A91" s="85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</row>
    <row r="92" ht="15.75" customHeight="1">
      <c r="A92" s="85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</row>
    <row r="93" ht="15.75" customHeight="1">
      <c r="A93" s="85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</row>
    <row r="94" ht="15.75" customHeight="1">
      <c r="A94" s="85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</row>
    <row r="95" ht="15.75" customHeight="1">
      <c r="A95" s="85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</row>
    <row r="96" ht="15.75" customHeight="1">
      <c r="A96" s="85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</row>
    <row r="97" ht="15.75" customHeight="1">
      <c r="A97" s="85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</row>
    <row r="98" ht="15.75" customHeight="1">
      <c r="A98" s="85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</row>
    <row r="99" ht="15.75" customHeight="1">
      <c r="A99" s="85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</row>
    <row r="100" ht="15.75" customHeight="1">
      <c r="A100" s="85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</row>
    <row r="101" ht="15.75" customHeight="1">
      <c r="A101" s="85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</row>
    <row r="102" ht="15.75" customHeight="1">
      <c r="A102" s="85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</row>
    <row r="103" ht="15.75" customHeight="1">
      <c r="A103" s="85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</row>
    <row r="104" ht="15.75" customHeight="1">
      <c r="A104" s="85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</row>
    <row r="105" ht="15.75" customHeight="1">
      <c r="A105" s="85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</row>
    <row r="106" ht="15.75" customHeight="1">
      <c r="A106" s="85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</row>
    <row r="107" ht="15.75" customHeight="1">
      <c r="A107" s="85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</row>
    <row r="108" ht="15.75" customHeight="1">
      <c r="A108" s="85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</row>
    <row r="109" ht="15.75" customHeight="1">
      <c r="A109" s="85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</row>
    <row r="110" ht="15.75" customHeight="1">
      <c r="A110" s="85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</row>
    <row r="111" ht="15.75" customHeight="1">
      <c r="A111" s="85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</row>
    <row r="112" ht="15.75" customHeight="1">
      <c r="A112" s="85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</row>
    <row r="113" ht="15.75" customHeight="1">
      <c r="A113" s="85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</row>
    <row r="114" ht="15.75" customHeight="1">
      <c r="A114" s="85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</row>
    <row r="115" ht="15.75" customHeight="1">
      <c r="A115" s="85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</row>
    <row r="116" ht="15.75" customHeight="1">
      <c r="A116" s="85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</row>
    <row r="117" ht="15.75" customHeight="1">
      <c r="A117" s="85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</row>
    <row r="118" ht="15.75" customHeight="1">
      <c r="A118" s="85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</row>
    <row r="119" ht="15.75" customHeight="1">
      <c r="A119" s="85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</row>
    <row r="120" ht="15.75" customHeight="1">
      <c r="A120" s="85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</row>
    <row r="121" ht="15.75" customHeight="1">
      <c r="A121" s="85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</row>
    <row r="122" ht="15.75" customHeight="1">
      <c r="A122" s="85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</row>
    <row r="123" ht="15.75" customHeight="1">
      <c r="A123" s="85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</row>
    <row r="124" ht="15.75" customHeight="1">
      <c r="A124" s="85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</row>
    <row r="125" ht="15.75" customHeight="1">
      <c r="A125" s="85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</row>
    <row r="126" ht="15.75" customHeight="1">
      <c r="A126" s="85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</row>
    <row r="127" ht="15.75" customHeight="1">
      <c r="A127" s="85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</row>
    <row r="128" ht="15.75" customHeight="1">
      <c r="A128" s="85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</row>
    <row r="129" ht="15.75" customHeight="1">
      <c r="A129" s="85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</row>
    <row r="130" ht="15.75" customHeight="1">
      <c r="A130" s="85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</row>
    <row r="131" ht="15.75" customHeight="1">
      <c r="A131" s="85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</row>
    <row r="132" ht="15.75" customHeight="1">
      <c r="A132" s="85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</row>
    <row r="133" ht="15.75" customHeight="1">
      <c r="A133" s="85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</row>
    <row r="134" ht="15.75" customHeight="1">
      <c r="A134" s="85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</row>
    <row r="135" ht="15.75" customHeight="1">
      <c r="A135" s="85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</row>
    <row r="136" ht="15.75" customHeight="1">
      <c r="A136" s="85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</row>
    <row r="137" ht="15.75" customHeight="1">
      <c r="A137" s="85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</row>
    <row r="138" ht="15.75" customHeight="1">
      <c r="A138" s="85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</row>
    <row r="139" ht="15.75" customHeight="1">
      <c r="A139" s="85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</row>
    <row r="140" ht="15.75" customHeight="1">
      <c r="A140" s="85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</row>
    <row r="141" ht="15.75" customHeight="1">
      <c r="A141" s="85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</row>
    <row r="142" ht="15.75" customHeight="1">
      <c r="A142" s="85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</row>
    <row r="143" ht="15.75" customHeight="1">
      <c r="A143" s="85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</row>
    <row r="144" ht="15.75" customHeight="1">
      <c r="A144" s="85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</row>
    <row r="145" ht="15.75" customHeight="1">
      <c r="A145" s="85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</row>
    <row r="146" ht="15.75" customHeight="1">
      <c r="A146" s="85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</row>
    <row r="147" ht="15.75" customHeight="1">
      <c r="A147" s="85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</row>
    <row r="148" ht="15.75" customHeight="1">
      <c r="A148" s="85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</row>
    <row r="149" ht="15.75" customHeight="1">
      <c r="A149" s="85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</row>
    <row r="150" ht="15.75" customHeight="1">
      <c r="A150" s="85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</row>
    <row r="151" ht="15.75" customHeight="1">
      <c r="A151" s="85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</row>
    <row r="152" ht="15.75" customHeight="1">
      <c r="A152" s="85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</row>
    <row r="153" ht="15.75" customHeight="1">
      <c r="A153" s="85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</row>
    <row r="154" ht="15.75" customHeight="1">
      <c r="A154" s="85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</row>
    <row r="155" ht="15.75" customHeight="1">
      <c r="A155" s="85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</row>
    <row r="156" ht="15.75" customHeight="1">
      <c r="A156" s="85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</row>
    <row r="157" ht="15.75" customHeight="1">
      <c r="A157" s="85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</row>
    <row r="158" ht="15.75" customHeight="1">
      <c r="A158" s="85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</row>
    <row r="159" ht="15.75" customHeight="1">
      <c r="A159" s="85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</row>
    <row r="160" ht="15.75" customHeight="1">
      <c r="A160" s="85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</row>
    <row r="161" ht="15.75" customHeight="1">
      <c r="A161" s="85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</row>
    <row r="162" ht="15.75" customHeight="1">
      <c r="A162" s="85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</row>
    <row r="163" ht="15.75" customHeight="1">
      <c r="A163" s="85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</row>
    <row r="164" ht="15.75" customHeight="1">
      <c r="A164" s="85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</row>
    <row r="165" ht="15.75" customHeight="1">
      <c r="A165" s="85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</row>
    <row r="166" ht="15.75" customHeight="1">
      <c r="A166" s="85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</row>
    <row r="167" ht="15.75" customHeight="1">
      <c r="A167" s="85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</row>
    <row r="168" ht="15.75" customHeight="1">
      <c r="A168" s="85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</row>
    <row r="169" ht="15.75" customHeight="1">
      <c r="A169" s="85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</row>
    <row r="170" ht="15.75" customHeight="1">
      <c r="A170" s="85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</row>
    <row r="171" ht="15.75" customHeight="1">
      <c r="A171" s="85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</row>
    <row r="172" ht="15.75" customHeight="1">
      <c r="A172" s="85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</row>
    <row r="173" ht="15.75" customHeight="1">
      <c r="A173" s="85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</row>
    <row r="174" ht="15.75" customHeight="1">
      <c r="A174" s="85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</row>
    <row r="175" ht="15.75" customHeight="1">
      <c r="A175" s="85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</row>
    <row r="176" ht="15.75" customHeight="1">
      <c r="A176" s="85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</row>
    <row r="177" ht="15.75" customHeight="1">
      <c r="A177" s="85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</row>
    <row r="178" ht="15.75" customHeight="1">
      <c r="A178" s="85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</row>
    <row r="179" ht="15.75" customHeight="1">
      <c r="A179" s="85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</row>
    <row r="180" ht="15.75" customHeight="1">
      <c r="A180" s="85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</row>
    <row r="181" ht="15.75" customHeight="1">
      <c r="A181" s="85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</row>
    <row r="182" ht="15.75" customHeight="1">
      <c r="A182" s="85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</row>
    <row r="183" ht="15.75" customHeight="1">
      <c r="A183" s="85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</row>
    <row r="184" ht="15.75" customHeight="1">
      <c r="A184" s="85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</row>
    <row r="185" ht="15.75" customHeight="1">
      <c r="A185" s="85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</row>
    <row r="186" ht="15.75" customHeight="1">
      <c r="A186" s="85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</row>
    <row r="187" ht="15.75" customHeight="1">
      <c r="A187" s="85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</row>
    <row r="188" ht="15.75" customHeight="1">
      <c r="A188" s="85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</row>
    <row r="189" ht="15.75" customHeight="1">
      <c r="A189" s="85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</row>
    <row r="190" ht="15.75" customHeight="1">
      <c r="A190" s="85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</row>
    <row r="191" ht="15.75" customHeight="1">
      <c r="A191" s="85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</row>
    <row r="192" ht="15.75" customHeight="1">
      <c r="A192" s="85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</row>
    <row r="193" ht="15.75" customHeight="1">
      <c r="A193" s="85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</row>
    <row r="194" ht="15.75" customHeight="1">
      <c r="A194" s="85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</row>
    <row r="195" ht="15.75" customHeight="1">
      <c r="A195" s="85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</row>
    <row r="196" ht="15.75" customHeight="1">
      <c r="A196" s="85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</row>
    <row r="197" ht="15.75" customHeight="1">
      <c r="A197" s="85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</row>
    <row r="198" ht="15.75" customHeight="1">
      <c r="A198" s="85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</row>
    <row r="199" ht="15.75" customHeight="1">
      <c r="A199" s="85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</row>
    <row r="200" ht="15.75" customHeight="1">
      <c r="A200" s="85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</row>
    <row r="201" ht="15.75" customHeight="1">
      <c r="A201" s="85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</row>
    <row r="202" ht="15.75" customHeight="1">
      <c r="A202" s="85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</row>
    <row r="203" ht="15.75" customHeight="1">
      <c r="A203" s="85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</row>
    <row r="204" ht="15.75" customHeight="1">
      <c r="A204" s="85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</row>
    <row r="205" ht="15.75" customHeight="1">
      <c r="A205" s="85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</row>
    <row r="206" ht="15.75" customHeight="1">
      <c r="A206" s="85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</row>
    <row r="207" ht="15.75" customHeight="1">
      <c r="A207" s="85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</row>
    <row r="208" ht="15.75" customHeight="1">
      <c r="A208" s="85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</row>
    <row r="209" ht="15.75" customHeight="1">
      <c r="A209" s="85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</row>
    <row r="210" ht="15.75" customHeight="1">
      <c r="A210" s="85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</row>
    <row r="211" ht="15.75" customHeight="1">
      <c r="A211" s="85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</row>
    <row r="212" ht="15.75" customHeight="1">
      <c r="A212" s="85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</row>
    <row r="213" ht="15.75" customHeight="1">
      <c r="A213" s="85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</row>
    <row r="214" ht="15.75" customHeight="1">
      <c r="A214" s="85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</row>
    <row r="215" ht="15.75" customHeight="1">
      <c r="A215" s="85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</row>
    <row r="216" ht="15.75" customHeight="1">
      <c r="A216" s="85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</row>
    <row r="217" ht="15.75" customHeight="1">
      <c r="A217" s="85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</row>
    <row r="218" ht="15.75" customHeight="1">
      <c r="A218" s="85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</row>
    <row r="219" ht="15.75" customHeight="1">
      <c r="A219" s="85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</row>
    <row r="220" ht="15.75" customHeight="1">
      <c r="A220" s="85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</row>
    <row r="221" ht="15.75" customHeight="1">
      <c r="A221" s="85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</row>
    <row r="222" ht="15.75" customHeight="1">
      <c r="A222" s="85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</row>
    <row r="223" ht="15.75" customHeight="1">
      <c r="A223" s="85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9.38"/>
    <col customWidth="1" min="2" max="2" width="14.13"/>
    <col customWidth="1" min="3" max="3" width="18.0"/>
    <col customWidth="1" min="4" max="4" width="18.5"/>
    <col customWidth="1" min="5" max="5" width="20.13"/>
    <col customWidth="1" min="6" max="6" width="11.5"/>
    <col customWidth="1" min="7" max="7" width="18.75"/>
  </cols>
  <sheetData>
    <row r="1" ht="15.75" customHeight="1"/>
    <row r="2" ht="15.75" customHeight="1">
      <c r="A2" s="87" t="s">
        <v>37</v>
      </c>
    </row>
    <row r="3" ht="15.75" customHeight="1">
      <c r="A3" s="85"/>
      <c r="B3" s="85"/>
      <c r="C3" s="85"/>
      <c r="D3" s="85"/>
      <c r="E3" s="85"/>
      <c r="F3" s="85"/>
      <c r="G3" s="85"/>
    </row>
    <row r="4" ht="15.75" customHeight="1">
      <c r="A4" s="88" t="s">
        <v>38</v>
      </c>
      <c r="B4" s="89">
        <v>1000000.0</v>
      </c>
      <c r="C4" s="90"/>
      <c r="D4" s="88" t="s">
        <v>39</v>
      </c>
      <c r="E4" s="91">
        <v>2021.0</v>
      </c>
      <c r="F4" s="92"/>
      <c r="G4" s="93"/>
    </row>
    <row r="5" ht="15.75" customHeight="1">
      <c r="A5" s="88" t="s">
        <v>40</v>
      </c>
      <c r="B5" s="94">
        <v>0.15</v>
      </c>
      <c r="C5" s="85"/>
      <c r="D5" s="95"/>
      <c r="E5" s="95"/>
      <c r="F5" s="95"/>
      <c r="G5" s="96"/>
    </row>
    <row r="6" ht="15.75" customHeight="1">
      <c r="A6" s="88" t="s">
        <v>41</v>
      </c>
      <c r="B6" s="97">
        <f>B4*B5</f>
        <v>150000</v>
      </c>
      <c r="C6" s="85"/>
      <c r="D6" s="98"/>
      <c r="E6" s="95"/>
      <c r="F6" s="95"/>
      <c r="G6" s="96"/>
    </row>
    <row r="7" ht="15.75" customHeight="1">
      <c r="A7" s="99" t="s">
        <v>42</v>
      </c>
      <c r="B7" s="100">
        <f>B6/12</f>
        <v>12500</v>
      </c>
      <c r="C7" s="85"/>
      <c r="D7" s="101" t="s">
        <v>43</v>
      </c>
      <c r="E7" s="102"/>
      <c r="F7" s="95"/>
      <c r="G7" s="96"/>
    </row>
    <row r="8" ht="15.75" customHeight="1">
      <c r="A8" s="103"/>
      <c r="B8" s="103"/>
      <c r="C8" s="85"/>
      <c r="D8" s="88"/>
      <c r="E8" s="88"/>
      <c r="F8" s="95"/>
      <c r="G8" s="96"/>
    </row>
    <row r="9" ht="15.75" customHeight="1">
      <c r="A9" s="88" t="s">
        <v>44</v>
      </c>
      <c r="B9" s="94">
        <v>0.7</v>
      </c>
      <c r="C9" s="85"/>
      <c r="D9" s="104">
        <f>B6*B9</f>
        <v>105000</v>
      </c>
      <c r="E9" s="103" t="s">
        <v>45</v>
      </c>
      <c r="F9" s="95"/>
      <c r="G9" s="96"/>
    </row>
    <row r="10" ht="15.75" customHeight="1">
      <c r="A10" s="88" t="s">
        <v>46</v>
      </c>
      <c r="B10" s="94">
        <v>0.2</v>
      </c>
      <c r="C10" s="85"/>
      <c r="D10" s="104">
        <f>B6*B10</f>
        <v>30000</v>
      </c>
      <c r="E10" s="103" t="s">
        <v>47</v>
      </c>
      <c r="F10" s="95"/>
      <c r="G10" s="96"/>
    </row>
    <row r="11" ht="15.75" customHeight="1">
      <c r="A11" s="88" t="s">
        <v>48</v>
      </c>
      <c r="B11" s="94">
        <v>0.1</v>
      </c>
      <c r="C11" s="105"/>
      <c r="D11" s="104">
        <f>B6*B11</f>
        <v>15000</v>
      </c>
      <c r="E11" s="103" t="s">
        <v>49</v>
      </c>
      <c r="F11" s="106"/>
      <c r="G11" s="107"/>
    </row>
    <row r="12" ht="15.75" customHeight="1"/>
    <row r="13" ht="15.75" customHeight="1">
      <c r="B13" s="108" t="s">
        <v>45</v>
      </c>
      <c r="D13" s="108" t="s">
        <v>47</v>
      </c>
      <c r="F13" s="108" t="s">
        <v>49</v>
      </c>
    </row>
    <row r="14" ht="15.75" customHeight="1">
      <c r="A14" s="91"/>
      <c r="B14" s="109" t="s">
        <v>50</v>
      </c>
      <c r="C14" s="109" t="s">
        <v>51</v>
      </c>
      <c r="D14" s="109" t="s">
        <v>50</v>
      </c>
      <c r="E14" s="109" t="s">
        <v>51</v>
      </c>
      <c r="F14" s="109" t="s">
        <v>50</v>
      </c>
      <c r="G14" s="109" t="s">
        <v>51</v>
      </c>
    </row>
    <row r="15" ht="15.75" customHeight="1">
      <c r="A15" s="88" t="s">
        <v>52</v>
      </c>
      <c r="B15" s="110">
        <f t="shared" ref="B15:B26" si="1">1/12</f>
        <v>0.08333333333</v>
      </c>
      <c r="C15" s="100">
        <f t="shared" ref="C15:C26" si="2">$D$9*B15</f>
        <v>8750</v>
      </c>
      <c r="D15" s="110">
        <f t="shared" ref="D15:D26" si="3">1/12</f>
        <v>0.08333333333</v>
      </c>
      <c r="E15" s="100">
        <f t="shared" ref="E15:E26" si="4">$D$10*D15</f>
        <v>2500</v>
      </c>
      <c r="F15" s="110">
        <f t="shared" ref="F15:F26" si="5">1/12</f>
        <v>0.08333333333</v>
      </c>
      <c r="G15" s="100">
        <f t="shared" ref="G15:G26" si="6">$D$11*F15</f>
        <v>1250</v>
      </c>
    </row>
    <row r="16" ht="15.75" customHeight="1">
      <c r="A16" s="88" t="s">
        <v>53</v>
      </c>
      <c r="B16" s="110">
        <f t="shared" si="1"/>
        <v>0.08333333333</v>
      </c>
      <c r="C16" s="100">
        <f t="shared" si="2"/>
        <v>8750</v>
      </c>
      <c r="D16" s="110">
        <f t="shared" si="3"/>
        <v>0.08333333333</v>
      </c>
      <c r="E16" s="100">
        <f t="shared" si="4"/>
        <v>2500</v>
      </c>
      <c r="F16" s="110">
        <f t="shared" si="5"/>
        <v>0.08333333333</v>
      </c>
      <c r="G16" s="100">
        <f t="shared" si="6"/>
        <v>1250</v>
      </c>
    </row>
    <row r="17" ht="15.75" customHeight="1">
      <c r="A17" s="88" t="s">
        <v>54</v>
      </c>
      <c r="B17" s="110">
        <f t="shared" si="1"/>
        <v>0.08333333333</v>
      </c>
      <c r="C17" s="100">
        <f t="shared" si="2"/>
        <v>8750</v>
      </c>
      <c r="D17" s="110">
        <f t="shared" si="3"/>
        <v>0.08333333333</v>
      </c>
      <c r="E17" s="100">
        <f t="shared" si="4"/>
        <v>2500</v>
      </c>
      <c r="F17" s="110">
        <f t="shared" si="5"/>
        <v>0.08333333333</v>
      </c>
      <c r="G17" s="100">
        <f t="shared" si="6"/>
        <v>1250</v>
      </c>
    </row>
    <row r="18" ht="15.75" customHeight="1">
      <c r="A18" s="88" t="s">
        <v>55</v>
      </c>
      <c r="B18" s="110">
        <f t="shared" si="1"/>
        <v>0.08333333333</v>
      </c>
      <c r="C18" s="100">
        <f t="shared" si="2"/>
        <v>8750</v>
      </c>
      <c r="D18" s="110">
        <f t="shared" si="3"/>
        <v>0.08333333333</v>
      </c>
      <c r="E18" s="100">
        <f t="shared" si="4"/>
        <v>2500</v>
      </c>
      <c r="F18" s="110">
        <f t="shared" si="5"/>
        <v>0.08333333333</v>
      </c>
      <c r="G18" s="100">
        <f t="shared" si="6"/>
        <v>1250</v>
      </c>
    </row>
    <row r="19" ht="15.75" customHeight="1">
      <c r="A19" s="88" t="s">
        <v>56</v>
      </c>
      <c r="B19" s="110">
        <f t="shared" si="1"/>
        <v>0.08333333333</v>
      </c>
      <c r="C19" s="100">
        <f t="shared" si="2"/>
        <v>8750</v>
      </c>
      <c r="D19" s="110">
        <f t="shared" si="3"/>
        <v>0.08333333333</v>
      </c>
      <c r="E19" s="100">
        <f t="shared" si="4"/>
        <v>2500</v>
      </c>
      <c r="F19" s="110">
        <f t="shared" si="5"/>
        <v>0.08333333333</v>
      </c>
      <c r="G19" s="100">
        <f t="shared" si="6"/>
        <v>1250</v>
      </c>
    </row>
    <row r="20" ht="15.75" customHeight="1">
      <c r="A20" s="88" t="s">
        <v>57</v>
      </c>
      <c r="B20" s="110">
        <f t="shared" si="1"/>
        <v>0.08333333333</v>
      </c>
      <c r="C20" s="100">
        <f t="shared" si="2"/>
        <v>8750</v>
      </c>
      <c r="D20" s="110">
        <f t="shared" si="3"/>
        <v>0.08333333333</v>
      </c>
      <c r="E20" s="100">
        <f t="shared" si="4"/>
        <v>2500</v>
      </c>
      <c r="F20" s="110">
        <f t="shared" si="5"/>
        <v>0.08333333333</v>
      </c>
      <c r="G20" s="100">
        <f t="shared" si="6"/>
        <v>1250</v>
      </c>
    </row>
    <row r="21" ht="15.75" customHeight="1">
      <c r="A21" s="88" t="s">
        <v>58</v>
      </c>
      <c r="B21" s="110">
        <f t="shared" si="1"/>
        <v>0.08333333333</v>
      </c>
      <c r="C21" s="100">
        <f t="shared" si="2"/>
        <v>8750</v>
      </c>
      <c r="D21" s="110">
        <f t="shared" si="3"/>
        <v>0.08333333333</v>
      </c>
      <c r="E21" s="100">
        <f t="shared" si="4"/>
        <v>2500</v>
      </c>
      <c r="F21" s="110">
        <f t="shared" si="5"/>
        <v>0.08333333333</v>
      </c>
      <c r="G21" s="100">
        <f t="shared" si="6"/>
        <v>1250</v>
      </c>
    </row>
    <row r="22" ht="15.75" customHeight="1">
      <c r="A22" s="88" t="s">
        <v>59</v>
      </c>
      <c r="B22" s="110">
        <f t="shared" si="1"/>
        <v>0.08333333333</v>
      </c>
      <c r="C22" s="100">
        <f t="shared" si="2"/>
        <v>8750</v>
      </c>
      <c r="D22" s="110">
        <f t="shared" si="3"/>
        <v>0.08333333333</v>
      </c>
      <c r="E22" s="100">
        <f t="shared" si="4"/>
        <v>2500</v>
      </c>
      <c r="F22" s="110">
        <f t="shared" si="5"/>
        <v>0.08333333333</v>
      </c>
      <c r="G22" s="100">
        <f t="shared" si="6"/>
        <v>1250</v>
      </c>
    </row>
    <row r="23" ht="15.75" customHeight="1">
      <c r="A23" s="88" t="s">
        <v>60</v>
      </c>
      <c r="B23" s="110">
        <f t="shared" si="1"/>
        <v>0.08333333333</v>
      </c>
      <c r="C23" s="100">
        <f t="shared" si="2"/>
        <v>8750</v>
      </c>
      <c r="D23" s="110">
        <f t="shared" si="3"/>
        <v>0.08333333333</v>
      </c>
      <c r="E23" s="100">
        <f t="shared" si="4"/>
        <v>2500</v>
      </c>
      <c r="F23" s="110">
        <f t="shared" si="5"/>
        <v>0.08333333333</v>
      </c>
      <c r="G23" s="100">
        <f t="shared" si="6"/>
        <v>1250</v>
      </c>
    </row>
    <row r="24" ht="15.75" customHeight="1">
      <c r="A24" s="88" t="s">
        <v>61</v>
      </c>
      <c r="B24" s="110">
        <f t="shared" si="1"/>
        <v>0.08333333333</v>
      </c>
      <c r="C24" s="100">
        <f t="shared" si="2"/>
        <v>8750</v>
      </c>
      <c r="D24" s="110">
        <f t="shared" si="3"/>
        <v>0.08333333333</v>
      </c>
      <c r="E24" s="100">
        <f t="shared" si="4"/>
        <v>2500</v>
      </c>
      <c r="F24" s="110">
        <f t="shared" si="5"/>
        <v>0.08333333333</v>
      </c>
      <c r="G24" s="100">
        <f t="shared" si="6"/>
        <v>1250</v>
      </c>
    </row>
    <row r="25" ht="15.75" customHeight="1">
      <c r="A25" s="88" t="s">
        <v>62</v>
      </c>
      <c r="B25" s="110">
        <f t="shared" si="1"/>
        <v>0.08333333333</v>
      </c>
      <c r="C25" s="100">
        <f t="shared" si="2"/>
        <v>8750</v>
      </c>
      <c r="D25" s="110">
        <f t="shared" si="3"/>
        <v>0.08333333333</v>
      </c>
      <c r="E25" s="100">
        <f t="shared" si="4"/>
        <v>2500</v>
      </c>
      <c r="F25" s="110">
        <f t="shared" si="5"/>
        <v>0.08333333333</v>
      </c>
      <c r="G25" s="100">
        <f t="shared" si="6"/>
        <v>1250</v>
      </c>
    </row>
    <row r="26" ht="15.75" customHeight="1">
      <c r="A26" s="88" t="s">
        <v>63</v>
      </c>
      <c r="B26" s="110">
        <f t="shared" si="1"/>
        <v>0.08333333333</v>
      </c>
      <c r="C26" s="100">
        <f t="shared" si="2"/>
        <v>8750</v>
      </c>
      <c r="D26" s="110">
        <f t="shared" si="3"/>
        <v>0.08333333333</v>
      </c>
      <c r="E26" s="100">
        <f t="shared" si="4"/>
        <v>2500</v>
      </c>
      <c r="F26" s="110">
        <f t="shared" si="5"/>
        <v>0.08333333333</v>
      </c>
      <c r="G26" s="100">
        <f t="shared" si="6"/>
        <v>1250</v>
      </c>
    </row>
    <row r="27" ht="15.75" customHeight="1">
      <c r="C27" s="111">
        <f>sum(C15:C26)</f>
        <v>105000</v>
      </c>
      <c r="E27" s="111">
        <f>sum(E15:E26)</f>
        <v>30000</v>
      </c>
      <c r="G27" s="111">
        <f>sum(G15:G26)</f>
        <v>15000</v>
      </c>
    </row>
    <row r="28" ht="15.75" customHeight="1"/>
    <row r="29" ht="15.75" customHeight="1"/>
    <row r="30" ht="15.75" customHeight="1">
      <c r="A30" s="53" t="s">
        <v>64</v>
      </c>
      <c r="B30" s="112">
        <f>C27</f>
        <v>105000</v>
      </c>
      <c r="D30" s="101" t="s">
        <v>43</v>
      </c>
      <c r="E30" s="102"/>
    </row>
    <row r="31" ht="15.75" customHeight="1">
      <c r="A31" s="53" t="s">
        <v>65</v>
      </c>
      <c r="B31" s="113">
        <v>0.35</v>
      </c>
      <c r="D31" s="104">
        <f>B30*B31</f>
        <v>36750</v>
      </c>
      <c r="E31" s="103" t="s">
        <v>65</v>
      </c>
    </row>
    <row r="32" ht="15.75" customHeight="1">
      <c r="A32" s="53" t="s">
        <v>66</v>
      </c>
      <c r="B32" s="113">
        <v>0.55</v>
      </c>
      <c r="D32" s="104">
        <f>B30*B32</f>
        <v>57750</v>
      </c>
      <c r="E32" s="103" t="s">
        <v>67</v>
      </c>
    </row>
    <row r="33" ht="15.75" customHeight="1">
      <c r="A33" s="53" t="s">
        <v>68</v>
      </c>
      <c r="B33" s="113">
        <v>0.05</v>
      </c>
      <c r="D33" s="104">
        <f>B30*B33</f>
        <v>5250</v>
      </c>
      <c r="E33" s="103" t="s">
        <v>68</v>
      </c>
    </row>
    <row r="34" ht="15.75" customHeight="1"/>
    <row r="35" ht="15.75" customHeight="1">
      <c r="B35" s="108" t="s">
        <v>65</v>
      </c>
      <c r="D35" s="108" t="s">
        <v>67</v>
      </c>
      <c r="F35" s="108" t="s">
        <v>68</v>
      </c>
    </row>
    <row r="36" ht="15.75" customHeight="1">
      <c r="A36" s="91"/>
      <c r="B36" s="109" t="s">
        <v>50</v>
      </c>
      <c r="C36" s="109" t="s">
        <v>51</v>
      </c>
      <c r="D36" s="109" t="s">
        <v>50</v>
      </c>
      <c r="E36" s="109" t="s">
        <v>51</v>
      </c>
      <c r="F36" s="109" t="s">
        <v>50</v>
      </c>
      <c r="G36" s="109" t="s">
        <v>51</v>
      </c>
    </row>
    <row r="37" ht="15.75" customHeight="1">
      <c r="A37" s="88" t="s">
        <v>52</v>
      </c>
      <c r="B37" s="110">
        <f t="shared" ref="B37:B48" si="7">1/12</f>
        <v>0.08333333333</v>
      </c>
      <c r="C37" s="100">
        <f t="shared" ref="C37:C48" si="8">$D$31*B37</f>
        <v>3062.5</v>
      </c>
      <c r="D37" s="110">
        <f t="shared" ref="D37:D48" si="9">1/12</f>
        <v>0.08333333333</v>
      </c>
      <c r="E37" s="100">
        <f t="shared" ref="E37:E48" si="10">$D$32*D37</f>
        <v>4812.5</v>
      </c>
      <c r="F37" s="110">
        <f t="shared" ref="F37:F48" si="11">1/12</f>
        <v>0.08333333333</v>
      </c>
      <c r="G37" s="100">
        <f t="shared" ref="G37:G48" si="12">$D$33*F37</f>
        <v>437.5</v>
      </c>
    </row>
    <row r="38" ht="15.75" customHeight="1">
      <c r="A38" s="88" t="s">
        <v>53</v>
      </c>
      <c r="B38" s="110">
        <f t="shared" si="7"/>
        <v>0.08333333333</v>
      </c>
      <c r="C38" s="100">
        <f t="shared" si="8"/>
        <v>3062.5</v>
      </c>
      <c r="D38" s="110">
        <f t="shared" si="9"/>
        <v>0.08333333333</v>
      </c>
      <c r="E38" s="100">
        <f t="shared" si="10"/>
        <v>4812.5</v>
      </c>
      <c r="F38" s="110">
        <f t="shared" si="11"/>
        <v>0.08333333333</v>
      </c>
      <c r="G38" s="100">
        <f t="shared" si="12"/>
        <v>437.5</v>
      </c>
    </row>
    <row r="39" ht="15.75" customHeight="1">
      <c r="A39" s="88" t="s">
        <v>54</v>
      </c>
      <c r="B39" s="110">
        <f t="shared" si="7"/>
        <v>0.08333333333</v>
      </c>
      <c r="C39" s="100">
        <f t="shared" si="8"/>
        <v>3062.5</v>
      </c>
      <c r="D39" s="110">
        <f t="shared" si="9"/>
        <v>0.08333333333</v>
      </c>
      <c r="E39" s="100">
        <f t="shared" si="10"/>
        <v>4812.5</v>
      </c>
      <c r="F39" s="110">
        <f t="shared" si="11"/>
        <v>0.08333333333</v>
      </c>
      <c r="G39" s="100">
        <f t="shared" si="12"/>
        <v>437.5</v>
      </c>
    </row>
    <row r="40" ht="15.75" customHeight="1">
      <c r="A40" s="88" t="s">
        <v>55</v>
      </c>
      <c r="B40" s="110">
        <f t="shared" si="7"/>
        <v>0.08333333333</v>
      </c>
      <c r="C40" s="100">
        <f t="shared" si="8"/>
        <v>3062.5</v>
      </c>
      <c r="D40" s="110">
        <f t="shared" si="9"/>
        <v>0.08333333333</v>
      </c>
      <c r="E40" s="100">
        <f t="shared" si="10"/>
        <v>4812.5</v>
      </c>
      <c r="F40" s="110">
        <f t="shared" si="11"/>
        <v>0.08333333333</v>
      </c>
      <c r="G40" s="100">
        <f t="shared" si="12"/>
        <v>437.5</v>
      </c>
    </row>
    <row r="41" ht="15.75" customHeight="1">
      <c r="A41" s="88" t="s">
        <v>56</v>
      </c>
      <c r="B41" s="110">
        <f t="shared" si="7"/>
        <v>0.08333333333</v>
      </c>
      <c r="C41" s="100">
        <f t="shared" si="8"/>
        <v>3062.5</v>
      </c>
      <c r="D41" s="110">
        <f t="shared" si="9"/>
        <v>0.08333333333</v>
      </c>
      <c r="E41" s="100">
        <f t="shared" si="10"/>
        <v>4812.5</v>
      </c>
      <c r="F41" s="110">
        <f t="shared" si="11"/>
        <v>0.08333333333</v>
      </c>
      <c r="G41" s="100">
        <f t="shared" si="12"/>
        <v>437.5</v>
      </c>
    </row>
    <row r="42" ht="15.75" customHeight="1">
      <c r="A42" s="88" t="s">
        <v>57</v>
      </c>
      <c r="B42" s="110">
        <f t="shared" si="7"/>
        <v>0.08333333333</v>
      </c>
      <c r="C42" s="100">
        <f t="shared" si="8"/>
        <v>3062.5</v>
      </c>
      <c r="D42" s="110">
        <f t="shared" si="9"/>
        <v>0.08333333333</v>
      </c>
      <c r="E42" s="100">
        <f t="shared" si="10"/>
        <v>4812.5</v>
      </c>
      <c r="F42" s="110">
        <f t="shared" si="11"/>
        <v>0.08333333333</v>
      </c>
      <c r="G42" s="100">
        <f t="shared" si="12"/>
        <v>437.5</v>
      </c>
    </row>
    <row r="43" ht="15.75" customHeight="1">
      <c r="A43" s="88" t="s">
        <v>58</v>
      </c>
      <c r="B43" s="110">
        <f t="shared" si="7"/>
        <v>0.08333333333</v>
      </c>
      <c r="C43" s="100">
        <f t="shared" si="8"/>
        <v>3062.5</v>
      </c>
      <c r="D43" s="110">
        <f t="shared" si="9"/>
        <v>0.08333333333</v>
      </c>
      <c r="E43" s="100">
        <f t="shared" si="10"/>
        <v>4812.5</v>
      </c>
      <c r="F43" s="110">
        <f t="shared" si="11"/>
        <v>0.08333333333</v>
      </c>
      <c r="G43" s="100">
        <f t="shared" si="12"/>
        <v>437.5</v>
      </c>
    </row>
    <row r="44" ht="15.75" customHeight="1">
      <c r="A44" s="88" t="s">
        <v>59</v>
      </c>
      <c r="B44" s="110">
        <f t="shared" si="7"/>
        <v>0.08333333333</v>
      </c>
      <c r="C44" s="100">
        <f t="shared" si="8"/>
        <v>3062.5</v>
      </c>
      <c r="D44" s="110">
        <f t="shared" si="9"/>
        <v>0.08333333333</v>
      </c>
      <c r="E44" s="100">
        <f t="shared" si="10"/>
        <v>4812.5</v>
      </c>
      <c r="F44" s="110">
        <f t="shared" si="11"/>
        <v>0.08333333333</v>
      </c>
      <c r="G44" s="100">
        <f t="shared" si="12"/>
        <v>437.5</v>
      </c>
    </row>
    <row r="45" ht="15.75" customHeight="1">
      <c r="A45" s="88" t="s">
        <v>60</v>
      </c>
      <c r="B45" s="110">
        <f t="shared" si="7"/>
        <v>0.08333333333</v>
      </c>
      <c r="C45" s="100">
        <f t="shared" si="8"/>
        <v>3062.5</v>
      </c>
      <c r="D45" s="110">
        <f t="shared" si="9"/>
        <v>0.08333333333</v>
      </c>
      <c r="E45" s="100">
        <f t="shared" si="10"/>
        <v>4812.5</v>
      </c>
      <c r="F45" s="110">
        <f t="shared" si="11"/>
        <v>0.08333333333</v>
      </c>
      <c r="G45" s="100">
        <f t="shared" si="12"/>
        <v>437.5</v>
      </c>
    </row>
    <row r="46" ht="15.75" customHeight="1">
      <c r="A46" s="88" t="s">
        <v>61</v>
      </c>
      <c r="B46" s="110">
        <f t="shared" si="7"/>
        <v>0.08333333333</v>
      </c>
      <c r="C46" s="100">
        <f t="shared" si="8"/>
        <v>3062.5</v>
      </c>
      <c r="D46" s="110">
        <f t="shared" si="9"/>
        <v>0.08333333333</v>
      </c>
      <c r="E46" s="100">
        <f t="shared" si="10"/>
        <v>4812.5</v>
      </c>
      <c r="F46" s="110">
        <f t="shared" si="11"/>
        <v>0.08333333333</v>
      </c>
      <c r="G46" s="100">
        <f t="shared" si="12"/>
        <v>437.5</v>
      </c>
    </row>
    <row r="47" ht="15.75" customHeight="1">
      <c r="A47" s="88" t="s">
        <v>62</v>
      </c>
      <c r="B47" s="110">
        <f t="shared" si="7"/>
        <v>0.08333333333</v>
      </c>
      <c r="C47" s="100">
        <f t="shared" si="8"/>
        <v>3062.5</v>
      </c>
      <c r="D47" s="110">
        <f t="shared" si="9"/>
        <v>0.08333333333</v>
      </c>
      <c r="E47" s="100">
        <f t="shared" si="10"/>
        <v>4812.5</v>
      </c>
      <c r="F47" s="110">
        <f t="shared" si="11"/>
        <v>0.08333333333</v>
      </c>
      <c r="G47" s="100">
        <f t="shared" si="12"/>
        <v>437.5</v>
      </c>
    </row>
    <row r="48" ht="15.75" customHeight="1">
      <c r="A48" s="88" t="s">
        <v>63</v>
      </c>
      <c r="B48" s="110">
        <f t="shared" si="7"/>
        <v>0.08333333333</v>
      </c>
      <c r="C48" s="100">
        <f t="shared" si="8"/>
        <v>3062.5</v>
      </c>
      <c r="D48" s="110">
        <f t="shared" si="9"/>
        <v>0.08333333333</v>
      </c>
      <c r="E48" s="100">
        <f t="shared" si="10"/>
        <v>4812.5</v>
      </c>
      <c r="F48" s="110">
        <f t="shared" si="11"/>
        <v>0.08333333333</v>
      </c>
      <c r="G48" s="100">
        <f t="shared" si="12"/>
        <v>437.5</v>
      </c>
    </row>
    <row r="49" ht="15.75" customHeight="1">
      <c r="C49" s="111">
        <f>sum(C37:C48)</f>
        <v>36750</v>
      </c>
      <c r="E49" s="111">
        <f>sum(E37:E48)</f>
        <v>57750</v>
      </c>
      <c r="G49" s="111">
        <f>sum(G37:G48)</f>
        <v>5250</v>
      </c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7:E7"/>
    <mergeCell ref="B13:C13"/>
    <mergeCell ref="D13:E13"/>
    <mergeCell ref="F13:G13"/>
    <mergeCell ref="D30:E30"/>
    <mergeCell ref="B35:C35"/>
    <mergeCell ref="D35:E35"/>
    <mergeCell ref="F35:G35"/>
  </mergeCells>
  <drawing r:id="rId2"/>
  <legacyDrawing r:id="rId3"/>
</worksheet>
</file>